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TS\Desktop\ДТС\5 Инструкции для сайта\"/>
    </mc:Choice>
  </mc:AlternateContent>
  <xr:revisionPtr revIDLastSave="0" documentId="8_{8D1ED2AA-FC05-4231-8B67-A18CC4E88582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Sheet1!$B$28:$L$28</definedName>
    <definedName name="_xlnm.Print_Area" localSheetId="0">Sheet1!$A$1:$N$88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F12" i="1"/>
  <c r="I14" i="1" s="1"/>
  <c r="F13" i="1"/>
  <c r="K13" i="1"/>
  <c r="F14" i="1"/>
  <c r="K14" i="1"/>
  <c r="F15" i="1"/>
  <c r="K15" i="1"/>
  <c r="D45" i="1"/>
  <c r="J45" i="1"/>
  <c r="D44" i="1"/>
  <c r="J44" i="1"/>
  <c r="J15" i="1"/>
  <c r="J14" i="1"/>
  <c r="D42" i="1"/>
  <c r="D43" i="1"/>
  <c r="J43" i="1"/>
  <c r="D41" i="1"/>
  <c r="J41" i="1" s="1"/>
  <c r="G15" i="1"/>
  <c r="I15" i="1"/>
  <c r="J13" i="1"/>
  <c r="J12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B42" i="1"/>
  <c r="B43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J47" i="1"/>
  <c r="J48" i="1"/>
  <c r="J42" i="1"/>
  <c r="H15" i="1"/>
  <c r="I12" i="1" l="1"/>
  <c r="K12" i="1"/>
  <c r="I13" i="1"/>
  <c r="N14" i="1" l="1"/>
  <c r="N13" i="1"/>
  <c r="N12" i="1"/>
  <c r="K64" i="1" l="1"/>
  <c r="K80" i="1"/>
  <c r="K77" i="1"/>
  <c r="K73" i="1"/>
  <c r="K61" i="1"/>
  <c r="K44" i="1"/>
  <c r="K72" i="1"/>
  <c r="K46" i="1"/>
  <c r="K75" i="1"/>
  <c r="K45" i="1"/>
  <c r="K66" i="1"/>
  <c r="K57" i="1"/>
  <c r="K60" i="1"/>
  <c r="K76" i="1"/>
  <c r="K48" i="1"/>
  <c r="K49" i="1"/>
  <c r="K65" i="1"/>
  <c r="K52" i="1"/>
  <c r="K68" i="1"/>
  <c r="K84" i="1"/>
  <c r="K47" i="1"/>
  <c r="K69" i="1"/>
  <c r="K50" i="1"/>
  <c r="K53" i="1"/>
  <c r="K86" i="1"/>
  <c r="K56" i="1"/>
  <c r="K88" i="1"/>
  <c r="K59" i="1"/>
  <c r="K81" i="1"/>
  <c r="K85" i="1"/>
  <c r="K58" i="1"/>
  <c r="K74" i="1"/>
  <c r="K41" i="1"/>
  <c r="K71" i="1"/>
  <c r="K51" i="1"/>
  <c r="K42" i="1"/>
  <c r="K70" i="1"/>
  <c r="K87" i="1"/>
  <c r="K67" i="1"/>
  <c r="K43" i="1"/>
  <c r="K82" i="1"/>
  <c r="K62" i="1"/>
  <c r="K83" i="1"/>
  <c r="K63" i="1"/>
  <c r="K78" i="1"/>
  <c r="K54" i="1"/>
  <c r="K79" i="1"/>
  <c r="K55" i="1"/>
</calcChain>
</file>

<file path=xl/comments1.xml><?xml version="1.0" encoding="utf-8"?>
<comments xmlns="http://schemas.openxmlformats.org/spreadsheetml/2006/main">
  <authors>
    <author>DTS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Введите ФИО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Введите текущую дату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Введите импользуемый метод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ведите номер партии</t>
        </r>
      </text>
    </comment>
    <comment ref="D11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2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3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4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5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</commentList>
</comments>
</file>

<file path=xl/sharedStrings.xml><?xml version="1.0" encoding="utf-8"?>
<sst xmlns="http://schemas.openxmlformats.org/spreadsheetml/2006/main" count="68" uniqueCount="43">
  <si>
    <t>Slope =</t>
  </si>
  <si>
    <t>Intercept =</t>
  </si>
  <si>
    <t>Operator:</t>
  </si>
  <si>
    <t>Date:</t>
  </si>
  <si>
    <t>Assay ID:</t>
  </si>
  <si>
    <t>Kit Lot#:</t>
  </si>
  <si>
    <t>Log(Conc.)</t>
  </si>
  <si>
    <t>Logit B/Bo</t>
  </si>
  <si>
    <t>B/Bo</t>
  </si>
  <si>
    <t>R^2 =</t>
  </si>
  <si>
    <t>logit B/Bo</t>
  </si>
  <si>
    <t>INSTRUMENT</t>
  </si>
  <si>
    <t>TIME</t>
  </si>
  <si>
    <t>%T</t>
  </si>
  <si>
    <t>OPERATOR</t>
  </si>
  <si>
    <t>NOTES</t>
  </si>
  <si>
    <t>Craig</t>
  </si>
  <si>
    <t>DR/2010 SN:980600009115</t>
  </si>
  <si>
    <t>P0; 450nm</t>
  </si>
  <si>
    <t>No.</t>
  </si>
  <si>
    <t>Дата:</t>
  </si>
  <si>
    <t>ООО "ДТС Биотех"</t>
  </si>
  <si>
    <t xml:space="preserve">                                   *** вводите значения только в ячейки, выделенные цветом ***</t>
  </si>
  <si>
    <t>Исполнитель:</t>
  </si>
  <si>
    <t>Метод:</t>
  </si>
  <si>
    <t>№ Партии:</t>
  </si>
  <si>
    <t>Раздел I: Калибровочная кривая</t>
  </si>
  <si>
    <t>Стандарт</t>
  </si>
  <si>
    <t>Поглощение</t>
  </si>
  <si>
    <t>Раздел II: Расчет концентрации в образцах</t>
  </si>
  <si>
    <t>Образцец</t>
  </si>
  <si>
    <t>Конц. (мкг/кг)</t>
  </si>
  <si>
    <t>Определение Охратоксина А. Набор ТЕСТСИП Охратоксин А (2,0-40,0 мкг/кг)</t>
  </si>
  <si>
    <t>Стандарт 0 мкг/кг</t>
  </si>
  <si>
    <t>Стандарт 2 мкг/кг</t>
  </si>
  <si>
    <t>Стандарт 5 мкг/кг</t>
  </si>
  <si>
    <t>Стандарт 20 мкг/кг</t>
  </si>
  <si>
    <t>Стандарт 40 мкг/кг</t>
  </si>
  <si>
    <t>0 мкг/кг =</t>
  </si>
  <si>
    <t>2 мкг/кг =</t>
  </si>
  <si>
    <t>5 мкг/кг =</t>
  </si>
  <si>
    <t>20 мкг/кг =</t>
  </si>
  <si>
    <t>40 мкг/кг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</si>
</sst>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0"/>
    <numFmt numFmtId="184" formatCode="0.0000"/>
    <numFmt numFmtId="185" formatCode="[$-FC19]dd\ mmmm\ yyyy\ \г\.;@"/>
  </numFmts>
  <fonts count="22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b/>
      <sz val="12"/>
      <name val="Arial"/>
      <family val="2"/>
      <charset val="204"/>
    </font>
    <font>
      <b/>
      <sz val="36"/>
      <name val="Book Antiqua"/>
      <family val="1"/>
      <charset val="204"/>
    </font>
    <font>
      <b/>
      <sz val="14"/>
      <name val="Book Antiqua"/>
      <family val="1"/>
      <charset val="204"/>
    </font>
    <font>
      <i/>
      <sz val="12"/>
      <color indexed="62"/>
      <name val="Book Antiqua"/>
      <family val="1"/>
      <charset val="204"/>
    </font>
    <font>
      <i/>
      <sz val="14"/>
      <color indexed="12"/>
      <name val="Book Antiqua"/>
      <family val="1"/>
      <charset val="204"/>
    </font>
    <font>
      <i/>
      <sz val="10"/>
      <name val="Arial"/>
    </font>
    <font>
      <b/>
      <sz val="9"/>
      <color indexed="81"/>
      <name val="Tahoma"/>
      <charset val="1"/>
    </font>
    <font>
      <i/>
      <sz val="14"/>
      <name val="Book Antiqua"/>
      <family val="1"/>
      <charset val="204"/>
    </font>
    <font>
      <b/>
      <i/>
      <sz val="16"/>
      <name val="Book Antiqua"/>
      <family val="1"/>
      <charset val="204"/>
    </font>
    <font>
      <sz val="14"/>
      <name val="Book Antiqua"/>
      <family val="1"/>
      <charset val="204"/>
    </font>
    <font>
      <sz val="9"/>
      <color indexed="81"/>
      <name val="Tahoma"/>
      <charset val="1"/>
    </font>
    <font>
      <sz val="12"/>
      <color indexed="8"/>
      <name val="Book Antiqua"/>
      <family val="1"/>
      <charset val="204"/>
    </font>
    <font>
      <b/>
      <sz val="12"/>
      <color indexed="12"/>
      <name val="Book Antiqua"/>
      <family val="1"/>
      <charset val="204"/>
    </font>
    <font>
      <b/>
      <sz val="12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2" fillId="0" borderId="0" xfId="0" applyFont="1" applyBorder="1"/>
    <xf numFmtId="2" fontId="0" fillId="0" borderId="0" xfId="0" applyNumberFormat="1" applyBorder="1" applyProtection="1">
      <protection hidden="1"/>
    </xf>
    <xf numFmtId="2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5" fontId="0" fillId="0" borderId="0" xfId="0" applyNumberFormat="1" applyProtection="1">
      <protection locked="0"/>
    </xf>
    <xf numFmtId="0" fontId="2" fillId="0" borderId="0" xfId="0" applyFont="1"/>
    <xf numFmtId="2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15" fontId="0" fillId="0" borderId="0" xfId="0" applyNumberFormat="1"/>
    <xf numFmtId="21" fontId="0" fillId="0" borderId="0" xfId="0" applyNumberFormat="1"/>
    <xf numFmtId="0" fontId="3" fillId="0" borderId="0" xfId="0" applyFont="1" applyFill="1" applyBorder="1" applyProtection="1">
      <protection locked="0"/>
    </xf>
    <xf numFmtId="15" fontId="3" fillId="0" borderId="0" xfId="0" applyNumberFormat="1" applyFont="1" applyFill="1" applyBorder="1" applyProtection="1">
      <protection locked="0"/>
    </xf>
    <xf numFmtId="182" fontId="0" fillId="0" borderId="0" xfId="0" applyNumberFormat="1" applyFill="1" applyBorder="1" applyAlignment="1" applyProtection="1">
      <alignment horizontal="center"/>
      <protection locked="0"/>
    </xf>
    <xf numFmtId="184" fontId="0" fillId="0" borderId="0" xfId="0" applyNumberFormat="1" applyBorder="1"/>
    <xf numFmtId="15" fontId="0" fillId="0" borderId="0" xfId="0" applyNumberFormat="1" applyBorder="1" applyAlignment="1">
      <alignment horizontal="right"/>
    </xf>
    <xf numFmtId="15" fontId="0" fillId="0" borderId="0" xfId="0" applyNumberFormat="1" applyBorder="1"/>
    <xf numFmtId="21" fontId="0" fillId="0" borderId="0" xfId="0" applyNumberFormat="1" applyBorder="1"/>
    <xf numFmtId="182" fontId="0" fillId="2" borderId="0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182" fontId="0" fillId="0" borderId="0" xfId="0" applyNumberFormat="1" applyBorder="1" applyAlignment="1" applyProtection="1">
      <alignment horizontal="right"/>
      <protection hidden="1"/>
    </xf>
    <xf numFmtId="184" fontId="0" fillId="0" borderId="0" xfId="0" applyNumberFormat="1" applyBorder="1" applyProtection="1">
      <protection hidden="1"/>
    </xf>
    <xf numFmtId="2" fontId="0" fillId="0" borderId="0" xfId="0" applyNumberFormat="1" applyAlignment="1" applyProtection="1">
      <alignment horizontal="center"/>
      <protection locked="0"/>
    </xf>
    <xf numFmtId="21" fontId="3" fillId="0" borderId="0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16" fontId="2" fillId="0" borderId="0" xfId="0" applyNumberFormat="1" applyFont="1" applyProtection="1">
      <protection locked="0"/>
    </xf>
    <xf numFmtId="0" fontId="0" fillId="0" borderId="0" xfId="0" applyAlignment="1"/>
    <xf numFmtId="2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182" fontId="2" fillId="0" borderId="0" xfId="0" applyNumberFormat="1" applyFont="1" applyBorder="1" applyAlignment="1" applyProtection="1">
      <alignment horizontal="right"/>
      <protection hidden="1"/>
    </xf>
    <xf numFmtId="182" fontId="0" fillId="2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Border="1" applyProtection="1"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 applyProtection="1">
      <protection hidden="1"/>
    </xf>
    <xf numFmtId="184" fontId="0" fillId="0" borderId="6" xfId="0" applyNumberFormat="1" applyBorder="1" applyProtection="1">
      <protection hidden="1"/>
    </xf>
    <xf numFmtId="21" fontId="3" fillId="2" borderId="7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right"/>
    </xf>
    <xf numFmtId="2" fontId="5" fillId="0" borderId="0" xfId="0" applyNumberFormat="1" applyFont="1" applyAlignment="1" applyProtection="1">
      <alignment horizontal="center"/>
      <protection hidden="1"/>
    </xf>
    <xf numFmtId="0" fontId="4" fillId="0" borderId="9" xfId="0" applyFont="1" applyFill="1" applyBorder="1" applyAlignment="1">
      <alignment horizontal="center"/>
    </xf>
    <xf numFmtId="2" fontId="6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horizontal="left" vertical="center"/>
    </xf>
    <xf numFmtId="0" fontId="16" fillId="0" borderId="0" xfId="0" applyFont="1" applyBorder="1"/>
    <xf numFmtId="0" fontId="10" fillId="0" borderId="10" xfId="0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/>
    </xf>
    <xf numFmtId="0" fontId="19" fillId="3" borderId="1" xfId="0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49" fontId="12" fillId="3" borderId="12" xfId="0" applyNumberFormat="1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185" fontId="15" fillId="3" borderId="12" xfId="0" applyNumberFormat="1" applyFont="1" applyFill="1" applyBorder="1" applyAlignment="1" applyProtection="1">
      <alignment horizontal="left" vertical="center"/>
    </xf>
    <xf numFmtId="185" fontId="15" fillId="3" borderId="13" xfId="0" applyNumberFormat="1" applyFont="1" applyFill="1" applyBorder="1" applyAlignment="1" applyProtection="1">
      <alignment horizontal="left" vertical="center"/>
    </xf>
    <xf numFmtId="185" fontId="15" fillId="3" borderId="7" xfId="0" applyNumberFormat="1" applyFont="1" applyFill="1" applyBorder="1" applyAlignment="1" applyProtection="1">
      <alignment horizontal="left" vertical="center"/>
    </xf>
    <xf numFmtId="49" fontId="12" fillId="3" borderId="13" xfId="0" applyNumberFormat="1" applyFont="1" applyFill="1" applyBorder="1" applyAlignment="1" applyProtection="1">
      <alignment horizontal="left" vertical="center"/>
      <protection locked="0"/>
    </xf>
    <xf numFmtId="49" fontId="12" fillId="3" borderId="7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12903225806453E-2"/>
          <c:y val="8.2018927444794956E-2"/>
          <c:w val="0.84576612903225812"/>
          <c:h val="0.6971608832807570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Sheet1!$J$12:$J$16</c:f>
              <c:numCache>
                <c:formatCode>0.00</c:formatCode>
                <c:ptCount val="5"/>
                <c:pt idx="0">
                  <c:v>0.3010299956639812</c:v>
                </c:pt>
                <c:pt idx="1">
                  <c:v>0.69897000433601886</c:v>
                </c:pt>
                <c:pt idx="2">
                  <c:v>1.3010299956639813</c:v>
                </c:pt>
                <c:pt idx="3">
                  <c:v>1.6020599913279623</c:v>
                </c:pt>
              </c:numCache>
            </c:numRef>
          </c:xVal>
          <c:yVal>
            <c:numRef>
              <c:f>Sheet1!$K$12:$K$16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BF-4FB0-9AAD-E89DD727E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764992"/>
        <c:axId val="1"/>
      </c:scatterChart>
      <c:valAx>
        <c:axId val="37476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Log(Conc.)</a:t>
                </a:r>
              </a:p>
            </c:rich>
          </c:tx>
          <c:layout>
            <c:manualLayout>
              <c:xMode val="edge"/>
              <c:yMode val="edge"/>
              <c:x val="0.45328727691421994"/>
              <c:y val="0.8805058164025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Logit(B/B</a:t>
                </a:r>
                <a:r>
                  <a:rPr lang="ru-RU" sz="9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0</a:t>
                </a:r>
                <a:r>
                  <a:rPr lang="ru-RU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2491307757514765E-2"/>
              <c:y val="0.3207556462849551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74764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100000">
          <a:srgbClr xmlns:mc="http://schemas.openxmlformats.org/markup-compatibility/2006" xmlns:a14="http://schemas.microsoft.com/office/drawing/2010/main" val="99CCFF" mc:Ignorable="a14" a14:legacySpreadsheetColorIndex="44"/>
        </a:gs>
      </a:gsLst>
      <a:lin ang="18900000" scaled="1"/>
    </a:gradFill>
    <a:ln w="127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38100</xdr:rowOff>
    </xdr:from>
    <xdr:to>
      <xdr:col>15</xdr:col>
      <xdr:colOff>0</xdr:colOff>
      <xdr:row>35</xdr:row>
      <xdr:rowOff>142875</xdr:rowOff>
    </xdr:to>
    <xdr:graphicFrame macro="">
      <xdr:nvGraphicFramePr>
        <xdr:cNvPr id="1058" name="Диаграмма 3">
          <a:extLst>
            <a:ext uri="{FF2B5EF4-FFF2-40B4-BE49-F238E27FC236}">
              <a16:creationId xmlns:a16="http://schemas.microsoft.com/office/drawing/2014/main" id="{E053241A-2B23-4733-A816-A8E1A3898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1066800</xdr:colOff>
      <xdr:row>2</xdr:row>
      <xdr:rowOff>28575</xdr:rowOff>
    </xdr:from>
    <xdr:to>
      <xdr:col>13</xdr:col>
      <xdr:colOff>619125</xdr:colOff>
      <xdr:row>7</xdr:row>
      <xdr:rowOff>152400</xdr:rowOff>
    </xdr:to>
    <xdr:pic>
      <xdr:nvPicPr>
        <xdr:cNvPr id="1069" name="Picture 45">
          <a:extLst>
            <a:ext uri="{FF2B5EF4-FFF2-40B4-BE49-F238E27FC236}">
              <a16:creationId xmlns:a16="http://schemas.microsoft.com/office/drawing/2014/main" id="{925F2986-10A9-4B1C-A080-BB8AC6AC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2" b="23834"/>
        <a:stretch>
          <a:fillRect/>
        </a:stretch>
      </xdr:blipFill>
      <xdr:spPr bwMode="auto">
        <a:xfrm>
          <a:off x="7153275" y="962025"/>
          <a:ext cx="2876550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Zeros="0" tabSelected="1" zoomScaleNormal="75" workbookViewId="0">
      <selection activeCell="A7" sqref="A7"/>
    </sheetView>
  </sheetViews>
  <sheetFormatPr defaultRowHeight="12.75" x14ac:dyDescent="0.2"/>
  <cols>
    <col min="1" max="1" width="9" customWidth="1"/>
    <col min="2" max="2" width="21.140625" customWidth="1"/>
    <col min="3" max="3" width="1.85546875" hidden="1" customWidth="1"/>
    <col min="4" max="4" width="19.28515625" customWidth="1"/>
    <col min="5" max="5" width="1.7109375" hidden="1" customWidth="1"/>
    <col min="6" max="6" width="24.5703125" customWidth="1"/>
    <col min="7" max="7" width="2.85546875" hidden="1" customWidth="1"/>
    <col min="8" max="8" width="3.85546875" hidden="1" customWidth="1"/>
    <col min="9" max="9" width="2.7109375" hidden="1" customWidth="1"/>
    <col min="10" max="10" width="17.28515625" customWidth="1"/>
    <col min="11" max="11" width="27" customWidth="1"/>
    <col min="12" max="12" width="12" bestFit="1" customWidth="1"/>
    <col min="13" max="13" width="10.85546875" customWidth="1"/>
    <col min="14" max="14" width="9.7109375" customWidth="1"/>
    <col min="15" max="15" width="4.5703125" hidden="1" customWidth="1"/>
  </cols>
  <sheetData>
    <row r="1" spans="2:23" ht="45.75" x14ac:dyDescent="0.2">
      <c r="B1" s="73" t="s">
        <v>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23" ht="27.75" customHeight="1" x14ac:dyDescent="0.2">
      <c r="B2" s="72" t="s">
        <v>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23" ht="24" customHeight="1" x14ac:dyDescent="0.2">
      <c r="B3" s="77" t="s">
        <v>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23" ht="18.75" x14ac:dyDescent="0.2">
      <c r="B4" s="60" t="s">
        <v>23</v>
      </c>
      <c r="C4" s="1" t="s">
        <v>2</v>
      </c>
      <c r="D4" s="78"/>
      <c r="E4" s="79"/>
      <c r="F4" s="80"/>
      <c r="Q4" s="1"/>
      <c r="R4" s="19"/>
    </row>
    <row r="5" spans="2:23" ht="18.75" x14ac:dyDescent="0.2">
      <c r="B5" s="60" t="s">
        <v>20</v>
      </c>
      <c r="C5" s="1" t="s">
        <v>3</v>
      </c>
      <c r="D5" s="81"/>
      <c r="E5" s="82"/>
      <c r="F5" s="83"/>
      <c r="Q5" s="1"/>
      <c r="R5" s="20"/>
    </row>
    <row r="6" spans="2:23" ht="18.75" x14ac:dyDescent="0.2">
      <c r="B6" s="60" t="s">
        <v>24</v>
      </c>
      <c r="C6" s="1" t="s">
        <v>4</v>
      </c>
      <c r="D6" s="78"/>
      <c r="E6" s="84"/>
      <c r="F6" s="85"/>
      <c r="Q6" s="1"/>
      <c r="R6" s="19"/>
    </row>
    <row r="7" spans="2:23" ht="18.75" x14ac:dyDescent="0.2">
      <c r="B7" s="60" t="s">
        <v>25</v>
      </c>
      <c r="C7" s="1" t="s">
        <v>5</v>
      </c>
      <c r="D7" s="74"/>
      <c r="E7" s="75"/>
      <c r="F7" s="76"/>
      <c r="Q7" s="1"/>
      <c r="R7" s="19"/>
    </row>
    <row r="8" spans="2:23" x14ac:dyDescent="0.2">
      <c r="C8" s="1"/>
      <c r="Q8" s="1"/>
    </row>
    <row r="9" spans="2:23" ht="21.75" thickBot="1" x14ac:dyDescent="0.4">
      <c r="B9" s="61" t="s">
        <v>26</v>
      </c>
      <c r="C9" s="6"/>
      <c r="P9" s="6"/>
      <c r="Q9" s="1"/>
    </row>
    <row r="10" spans="2:23" ht="18.75" x14ac:dyDescent="0.2">
      <c r="B10" s="62" t="s">
        <v>27</v>
      </c>
      <c r="C10" s="50"/>
      <c r="D10" s="62" t="s">
        <v>28</v>
      </c>
      <c r="E10" s="62"/>
      <c r="F10" s="65" t="s">
        <v>8</v>
      </c>
      <c r="G10" s="62"/>
      <c r="H10" s="62"/>
      <c r="I10" s="62"/>
      <c r="J10" s="62" t="s">
        <v>6</v>
      </c>
      <c r="K10" s="62" t="s">
        <v>7</v>
      </c>
      <c r="L10" s="51"/>
      <c r="M10" s="51"/>
      <c r="N10" s="52"/>
      <c r="P10" s="4"/>
      <c r="Q10" s="5"/>
      <c r="R10" s="3"/>
      <c r="S10" s="2"/>
      <c r="T10" s="2"/>
      <c r="U10" s="2"/>
      <c r="V10" s="2"/>
      <c r="W10" s="2"/>
    </row>
    <row r="11" spans="2:23" ht="18.75" x14ac:dyDescent="0.3">
      <c r="B11" s="63" t="s">
        <v>38</v>
      </c>
      <c r="C11" s="26">
        <v>1.387</v>
      </c>
      <c r="D11" s="64"/>
      <c r="E11" s="2"/>
      <c r="F11" s="30"/>
      <c r="G11" s="31"/>
      <c r="H11" s="31"/>
      <c r="I11" s="31"/>
      <c r="J11" s="31"/>
      <c r="K11" s="31"/>
      <c r="L11" s="31"/>
      <c r="M11" s="31"/>
      <c r="N11" s="53"/>
      <c r="P11" s="4"/>
      <c r="Q11" s="21"/>
      <c r="R11" s="3"/>
      <c r="S11" s="2"/>
      <c r="T11" s="2"/>
      <c r="U11" s="2"/>
      <c r="V11" s="2"/>
      <c r="W11" s="2"/>
    </row>
    <row r="12" spans="2:23" ht="18.75" x14ac:dyDescent="0.3">
      <c r="B12" s="63" t="s">
        <v>39</v>
      </c>
      <c r="C12" s="26">
        <v>1.018</v>
      </c>
      <c r="D12" s="64"/>
      <c r="E12" s="7"/>
      <c r="F12" s="32" t="e">
        <f>(D12/D$11)</f>
        <v>#DIV/0!</v>
      </c>
      <c r="G12" s="33"/>
      <c r="H12" s="34" t="s">
        <v>9</v>
      </c>
      <c r="I12" s="35" t="e">
        <f>CORREL(F12:F15,E12:E15)</f>
        <v>#DIV/0!</v>
      </c>
      <c r="J12" s="32">
        <f>LOG(2)</f>
        <v>0.3010299956639812</v>
      </c>
      <c r="K12" s="32" t="e">
        <f>LOG((F12/(1-F12)))</f>
        <v>#DIV/0!</v>
      </c>
      <c r="L12" s="31"/>
      <c r="M12" s="43" t="s">
        <v>9</v>
      </c>
      <c r="N12" s="54" t="e">
        <f>CORREL(K12:K16,J12:J16)</f>
        <v>#DIV/0!</v>
      </c>
      <c r="O12" s="2"/>
      <c r="P12" s="4"/>
      <c r="Q12" s="21"/>
      <c r="R12" s="8"/>
      <c r="S12" s="7"/>
      <c r="T12" s="8"/>
      <c r="U12" s="23"/>
      <c r="V12" s="9"/>
      <c r="W12" s="22"/>
    </row>
    <row r="13" spans="2:23" ht="18.75" x14ac:dyDescent="0.3">
      <c r="B13" s="63" t="s">
        <v>40</v>
      </c>
      <c r="C13" s="26">
        <v>0.83299999999999996</v>
      </c>
      <c r="D13" s="64"/>
      <c r="E13" s="7"/>
      <c r="F13" s="32" t="e">
        <f>(D13/D$11)</f>
        <v>#DIV/0!</v>
      </c>
      <c r="G13" s="33"/>
      <c r="H13" s="34" t="s">
        <v>0</v>
      </c>
      <c r="I13" s="35" t="e">
        <f>SLOPE(F12:F15,E12:E15)</f>
        <v>#DIV/0!</v>
      </c>
      <c r="J13" s="32">
        <f>LOG(5)</f>
        <v>0.69897000433601886</v>
      </c>
      <c r="K13" s="32" t="e">
        <f>LOG((F13/(1-F13)))</f>
        <v>#DIV/0!</v>
      </c>
      <c r="L13" s="31"/>
      <c r="M13" s="43" t="s">
        <v>0</v>
      </c>
      <c r="N13" s="54" t="e">
        <f>SLOPE(K12:K16,J12:J16)</f>
        <v>#DIV/0!</v>
      </c>
      <c r="O13" s="2"/>
      <c r="P13" s="4"/>
      <c r="Q13" s="21"/>
      <c r="R13" s="8"/>
      <c r="S13" s="7"/>
      <c r="T13" s="8"/>
      <c r="U13" s="23"/>
      <c r="V13" s="9"/>
      <c r="W13" s="22"/>
    </row>
    <row r="14" spans="2:23" ht="18.75" x14ac:dyDescent="0.3">
      <c r="B14" s="63" t="s">
        <v>41</v>
      </c>
      <c r="C14" s="26">
        <v>0.61599999999999999</v>
      </c>
      <c r="D14" s="64"/>
      <c r="E14" s="7"/>
      <c r="F14" s="32" t="e">
        <f>(D14/D$11)</f>
        <v>#DIV/0!</v>
      </c>
      <c r="G14" s="33"/>
      <c r="H14" s="34" t="s">
        <v>1</v>
      </c>
      <c r="I14" s="35" t="e">
        <f>INTERCEPT(F12:F15,E12:E15)</f>
        <v>#DIV/0!</v>
      </c>
      <c r="J14" s="32">
        <f>LOG(20)</f>
        <v>1.3010299956639813</v>
      </c>
      <c r="K14" s="32" t="e">
        <f>LOG((F14/(1-F14)))</f>
        <v>#DIV/0!</v>
      </c>
      <c r="L14" s="31"/>
      <c r="M14" s="43" t="s">
        <v>1</v>
      </c>
      <c r="N14" s="54" t="e">
        <f>INTERCEPT(K12:K16,J12:J16)</f>
        <v>#DIV/0!</v>
      </c>
      <c r="O14" s="2"/>
      <c r="P14" s="4"/>
      <c r="Q14" s="21"/>
      <c r="R14" s="8"/>
      <c r="S14" s="7"/>
      <c r="T14" s="8"/>
      <c r="U14" s="23"/>
      <c r="V14" s="9"/>
      <c r="W14" s="22"/>
    </row>
    <row r="15" spans="2:23" ht="18.75" x14ac:dyDescent="0.3">
      <c r="B15" s="63" t="s">
        <v>42</v>
      </c>
      <c r="C15" s="26">
        <v>0.29199999999999998</v>
      </c>
      <c r="D15" s="64"/>
      <c r="E15" s="7"/>
      <c r="F15" s="32" t="e">
        <f>(D15/D$11)</f>
        <v>#DIV/0!</v>
      </c>
      <c r="G15" s="32" t="e">
        <f>(E15/E$11)</f>
        <v>#DIV/0!</v>
      </c>
      <c r="H15" s="32" t="e">
        <f>(F15/F$11)</f>
        <v>#DIV/0!</v>
      </c>
      <c r="I15" s="32" t="e">
        <f>(G15/G$11)</f>
        <v>#DIV/0!</v>
      </c>
      <c r="J15" s="32">
        <f>LOG(40)</f>
        <v>1.6020599913279623</v>
      </c>
      <c r="K15" s="32" t="e">
        <f>LOG((F15/(1-F15)))</f>
        <v>#DIV/0!</v>
      </c>
      <c r="L15" s="31"/>
      <c r="M15" s="31"/>
      <c r="N15" s="53"/>
      <c r="P15" s="4"/>
      <c r="Q15" s="21"/>
      <c r="R15" s="8"/>
      <c r="S15" s="7"/>
      <c r="T15" s="8"/>
      <c r="U15" s="24"/>
      <c r="V15" s="25"/>
      <c r="W15" s="2"/>
    </row>
    <row r="16" spans="2:23" ht="13.5" thickBot="1" x14ac:dyDescent="0.25">
      <c r="B16" s="56"/>
      <c r="C16" s="44"/>
      <c r="D16" s="58"/>
      <c r="E16" s="45"/>
      <c r="F16" s="46"/>
      <c r="G16" s="47"/>
      <c r="H16" s="47"/>
      <c r="I16" s="47"/>
      <c r="J16" s="46"/>
      <c r="K16" s="46"/>
      <c r="L16" s="47"/>
      <c r="M16" s="48"/>
      <c r="N16" s="49"/>
      <c r="P16" s="2"/>
      <c r="Q16" s="2"/>
      <c r="R16" s="2"/>
      <c r="S16" s="4"/>
      <c r="T16" s="2"/>
      <c r="U16" s="2"/>
      <c r="V16" s="2"/>
      <c r="W16" s="2"/>
    </row>
    <row r="17" spans="4:11" x14ac:dyDescent="0.2">
      <c r="D17" s="21"/>
      <c r="F17" s="41"/>
      <c r="K17" s="41"/>
    </row>
    <row r="38" spans="1:23" ht="21" x14ac:dyDescent="0.35">
      <c r="B38" s="61" t="s">
        <v>29</v>
      </c>
    </row>
    <row r="39" spans="1:23" x14ac:dyDescent="0.2">
      <c r="I39" s="11"/>
      <c r="J39" s="11"/>
      <c r="K39" s="11"/>
      <c r="L39" s="12"/>
      <c r="M39" s="11"/>
    </row>
    <row r="40" spans="1:23" ht="16.5" x14ac:dyDescent="0.3">
      <c r="A40" s="16"/>
      <c r="B40" s="71" t="s">
        <v>19</v>
      </c>
      <c r="C40" s="71" t="s">
        <v>12</v>
      </c>
      <c r="D40" s="71" t="s">
        <v>28</v>
      </c>
      <c r="E40" s="71" t="s">
        <v>13</v>
      </c>
      <c r="F40" s="71" t="s">
        <v>30</v>
      </c>
      <c r="G40" s="71" t="s">
        <v>14</v>
      </c>
      <c r="H40" s="71" t="s">
        <v>11</v>
      </c>
      <c r="I40" s="71" t="s">
        <v>15</v>
      </c>
      <c r="J40" s="71" t="s">
        <v>10</v>
      </c>
      <c r="K40" s="71" t="s">
        <v>31</v>
      </c>
      <c r="L40" s="69"/>
      <c r="M40" s="28"/>
    </row>
    <row r="41" spans="1:23" ht="16.5" x14ac:dyDescent="0.3">
      <c r="B41" s="66">
        <v>1</v>
      </c>
      <c r="C41" s="55"/>
      <c r="D41" s="66">
        <f>D11</f>
        <v>0</v>
      </c>
      <c r="E41" s="27">
        <v>9.6300000000000008</v>
      </c>
      <c r="F41" s="68" t="s">
        <v>33</v>
      </c>
      <c r="G41" s="11" t="s">
        <v>16</v>
      </c>
      <c r="H41" s="13" t="s">
        <v>17</v>
      </c>
      <c r="I41" s="11" t="s">
        <v>18</v>
      </c>
      <c r="J41" s="57" t="e">
        <f>LOG(((D41/D$11)/(1-(D41/D$11))))</f>
        <v>#DIV/0!</v>
      </c>
      <c r="K41" s="57" t="e">
        <f t="shared" ref="K41:K88" si="0">10^((J41-$N$14)/$N$13)</f>
        <v>#DIV/0!</v>
      </c>
      <c r="L41" s="70"/>
      <c r="M41" s="11"/>
    </row>
    <row r="42" spans="1:23" ht="16.5" x14ac:dyDescent="0.3">
      <c r="B42" s="66">
        <f>B41+1</f>
        <v>2</v>
      </c>
      <c r="C42" s="55"/>
      <c r="D42" s="66">
        <f>D12</f>
        <v>0</v>
      </c>
      <c r="E42" s="29">
        <v>21.4</v>
      </c>
      <c r="F42" s="68" t="s">
        <v>34</v>
      </c>
      <c r="G42" s="36" t="s">
        <v>16</v>
      </c>
      <c r="H42" s="13" t="s">
        <v>17</v>
      </c>
      <c r="I42" s="36" t="s">
        <v>18</v>
      </c>
      <c r="J42" s="57" t="e">
        <f t="shared" ref="J42:J48" si="1">LOG(((D42/D$11)/(1-(D42/D$11))))</f>
        <v>#DIV/0!</v>
      </c>
      <c r="K42" s="57" t="e">
        <f t="shared" si="0"/>
        <v>#DIV/0!</v>
      </c>
      <c r="L42" s="32"/>
      <c r="M42" s="11"/>
      <c r="V42" s="17"/>
      <c r="W42" s="18"/>
    </row>
    <row r="43" spans="1:23" ht="16.5" x14ac:dyDescent="0.3">
      <c r="B43" s="66">
        <f t="shared" ref="B43:B88" si="2">B42+1</f>
        <v>3</v>
      </c>
      <c r="C43" s="55">
        <v>0.72793981481481485</v>
      </c>
      <c r="D43" s="66">
        <f>D13</f>
        <v>0</v>
      </c>
      <c r="E43" s="29">
        <v>25.3</v>
      </c>
      <c r="F43" s="68" t="s">
        <v>35</v>
      </c>
      <c r="G43" s="36" t="s">
        <v>16</v>
      </c>
      <c r="H43" s="13" t="s">
        <v>17</v>
      </c>
      <c r="I43" s="36" t="s">
        <v>18</v>
      </c>
      <c r="J43" s="57" t="e">
        <f t="shared" si="1"/>
        <v>#DIV/0!</v>
      </c>
      <c r="K43" s="57" t="e">
        <f t="shared" si="0"/>
        <v>#DIV/0!</v>
      </c>
      <c r="L43" s="32"/>
      <c r="M43" s="11"/>
      <c r="V43" s="17"/>
      <c r="W43" s="18"/>
    </row>
    <row r="44" spans="1:23" ht="16.5" x14ac:dyDescent="0.3">
      <c r="B44" s="66">
        <f t="shared" si="2"/>
        <v>4</v>
      </c>
      <c r="C44" s="55">
        <v>0.72805555555555557</v>
      </c>
      <c r="D44" s="66">
        <f>D14</f>
        <v>0</v>
      </c>
      <c r="E44" s="29">
        <v>39.5</v>
      </c>
      <c r="F44" s="68" t="s">
        <v>36</v>
      </c>
      <c r="G44" s="36" t="s">
        <v>16</v>
      </c>
      <c r="H44" s="13" t="s">
        <v>17</v>
      </c>
      <c r="I44" s="36" t="s">
        <v>18</v>
      </c>
      <c r="J44" s="57" t="e">
        <f>LOG(((D44/D$11)/(1-(D44/D$11))))</f>
        <v>#DIV/0!</v>
      </c>
      <c r="K44" s="57" t="e">
        <f t="shared" si="0"/>
        <v>#DIV/0!</v>
      </c>
      <c r="L44" s="32"/>
      <c r="M44" s="11"/>
      <c r="Q44" s="17"/>
      <c r="R44" s="18"/>
      <c r="V44" s="17"/>
      <c r="W44" s="18"/>
    </row>
    <row r="45" spans="1:23" ht="16.5" x14ac:dyDescent="0.3">
      <c r="B45" s="66">
        <f t="shared" si="2"/>
        <v>5</v>
      </c>
      <c r="C45" s="55">
        <v>0.72815972222222225</v>
      </c>
      <c r="D45" s="66">
        <f>D15</f>
        <v>0</v>
      </c>
      <c r="E45" s="29">
        <v>63.3</v>
      </c>
      <c r="F45" s="68" t="s">
        <v>37</v>
      </c>
      <c r="G45" s="36" t="s">
        <v>16</v>
      </c>
      <c r="H45" s="13" t="s">
        <v>17</v>
      </c>
      <c r="I45" s="36" t="s">
        <v>18</v>
      </c>
      <c r="J45" s="57" t="e">
        <f>LOG(((D45/D$11)/(1-(D45/D$11))))</f>
        <v>#DIV/0!</v>
      </c>
      <c r="K45" s="57" t="e">
        <f t="shared" si="0"/>
        <v>#DIV/0!</v>
      </c>
      <c r="L45" s="32"/>
      <c r="M45" s="11"/>
      <c r="Q45" s="17"/>
      <c r="R45" s="18"/>
      <c r="V45" s="17"/>
      <c r="W45" s="18"/>
    </row>
    <row r="46" spans="1:23" ht="15.75" x14ac:dyDescent="0.2">
      <c r="B46" s="66">
        <f t="shared" si="2"/>
        <v>6</v>
      </c>
      <c r="C46" s="55">
        <v>0.72835648148148147</v>
      </c>
      <c r="D46" s="67"/>
      <c r="E46" s="67">
        <v>0.14000000000000001</v>
      </c>
      <c r="F46" s="67"/>
      <c r="G46" s="36" t="s">
        <v>16</v>
      </c>
      <c r="H46" s="13" t="s">
        <v>17</v>
      </c>
      <c r="I46" s="36" t="s">
        <v>18</v>
      </c>
      <c r="J46" s="15" t="e">
        <f>LOG(((D46/D$11)/(1-(D46/D$11))))</f>
        <v>#DIV/0!</v>
      </c>
      <c r="K46" s="59" t="e">
        <f t="shared" si="0"/>
        <v>#DIV/0!</v>
      </c>
      <c r="L46" s="32"/>
      <c r="M46" s="11"/>
      <c r="N46" s="40"/>
      <c r="Q46" s="17"/>
      <c r="R46" s="18"/>
    </row>
    <row r="47" spans="1:23" ht="15.75" x14ac:dyDescent="0.2">
      <c r="B47" s="66">
        <f t="shared" si="2"/>
        <v>7</v>
      </c>
      <c r="C47" s="55">
        <v>0.72848379629629623</v>
      </c>
      <c r="D47" s="67"/>
      <c r="E47" s="67"/>
      <c r="F47" s="67"/>
      <c r="G47" s="36" t="s">
        <v>16</v>
      </c>
      <c r="H47" s="13" t="s">
        <v>17</v>
      </c>
      <c r="I47" s="36" t="s">
        <v>18</v>
      </c>
      <c r="J47" s="15" t="e">
        <f t="shared" si="1"/>
        <v>#DIV/0!</v>
      </c>
      <c r="K47" s="59" t="e">
        <f t="shared" si="0"/>
        <v>#DIV/0!</v>
      </c>
      <c r="L47" s="32"/>
      <c r="M47" s="11"/>
      <c r="Q47" s="17"/>
      <c r="R47" s="18"/>
    </row>
    <row r="48" spans="1:23" ht="15.75" x14ac:dyDescent="0.2">
      <c r="B48" s="66">
        <f t="shared" si="2"/>
        <v>8</v>
      </c>
      <c r="C48" s="55">
        <v>0.72871527777777778</v>
      </c>
      <c r="D48" s="67"/>
      <c r="E48" s="67"/>
      <c r="F48" s="67"/>
      <c r="G48" s="36" t="s">
        <v>16</v>
      </c>
      <c r="H48" s="13" t="s">
        <v>17</v>
      </c>
      <c r="I48" s="36" t="s">
        <v>18</v>
      </c>
      <c r="J48" s="15" t="e">
        <f t="shared" si="1"/>
        <v>#DIV/0!</v>
      </c>
      <c r="K48" s="59" t="e">
        <f t="shared" si="0"/>
        <v>#DIV/0!</v>
      </c>
      <c r="L48" s="32"/>
      <c r="M48" s="11"/>
      <c r="W48" s="42"/>
    </row>
    <row r="49" spans="2:23" ht="15.75" x14ac:dyDescent="0.2">
      <c r="B49" s="66">
        <f t="shared" si="2"/>
        <v>9</v>
      </c>
      <c r="C49" s="55"/>
      <c r="D49" s="67"/>
      <c r="E49" s="67"/>
      <c r="F49" s="67"/>
      <c r="G49" s="36"/>
      <c r="H49" s="13"/>
      <c r="I49" s="36"/>
      <c r="J49" s="15" t="e">
        <f t="shared" ref="J49:J88" si="3">LOG(((D49/D$11)/(1-(D49/D$11))))</f>
        <v>#DIV/0!</v>
      </c>
      <c r="K49" s="59" t="e">
        <f t="shared" si="0"/>
        <v>#DIV/0!</v>
      </c>
      <c r="L49" s="32"/>
      <c r="M49" s="11"/>
      <c r="W49" s="42"/>
    </row>
    <row r="50" spans="2:23" ht="15.75" x14ac:dyDescent="0.2">
      <c r="B50" s="66">
        <f t="shared" si="2"/>
        <v>10</v>
      </c>
      <c r="C50" s="55"/>
      <c r="D50" s="67"/>
      <c r="E50" s="67"/>
      <c r="F50" s="67"/>
      <c r="G50" s="36"/>
      <c r="H50" s="13"/>
      <c r="I50" s="36"/>
      <c r="J50" s="15" t="e">
        <f t="shared" si="3"/>
        <v>#DIV/0!</v>
      </c>
      <c r="K50" s="59" t="e">
        <f t="shared" si="0"/>
        <v>#DIV/0!</v>
      </c>
      <c r="L50" s="32"/>
      <c r="M50" s="11"/>
      <c r="W50" s="42"/>
    </row>
    <row r="51" spans="2:23" ht="15.75" x14ac:dyDescent="0.2">
      <c r="B51" s="66">
        <f t="shared" si="2"/>
        <v>11</v>
      </c>
      <c r="C51" s="55"/>
      <c r="D51" s="67"/>
      <c r="E51" s="67"/>
      <c r="F51" s="67"/>
      <c r="G51" s="36"/>
      <c r="H51" s="13"/>
      <c r="I51" s="36"/>
      <c r="J51" s="15" t="e">
        <f t="shared" si="3"/>
        <v>#DIV/0!</v>
      </c>
      <c r="K51" s="59" t="e">
        <f t="shared" si="0"/>
        <v>#DIV/0!</v>
      </c>
      <c r="L51" s="32"/>
      <c r="M51" s="11"/>
      <c r="W51" s="42"/>
    </row>
    <row r="52" spans="2:23" ht="15.75" x14ac:dyDescent="0.2">
      <c r="B52" s="66">
        <f t="shared" si="2"/>
        <v>12</v>
      </c>
      <c r="C52" s="55"/>
      <c r="D52" s="67"/>
      <c r="E52" s="67"/>
      <c r="F52" s="67"/>
      <c r="G52" s="36"/>
      <c r="H52" s="13"/>
      <c r="I52" s="36"/>
      <c r="J52" s="15" t="e">
        <f t="shared" si="3"/>
        <v>#DIV/0!</v>
      </c>
      <c r="K52" s="59" t="e">
        <f t="shared" si="0"/>
        <v>#DIV/0!</v>
      </c>
      <c r="L52" s="32"/>
      <c r="M52" s="11"/>
      <c r="W52" s="42"/>
    </row>
    <row r="53" spans="2:23" ht="15.75" x14ac:dyDescent="0.2">
      <c r="B53" s="66">
        <f t="shared" si="2"/>
        <v>13</v>
      </c>
      <c r="C53" s="55"/>
      <c r="D53" s="67"/>
      <c r="E53" s="67"/>
      <c r="F53" s="67"/>
      <c r="G53" s="36"/>
      <c r="H53" s="13"/>
      <c r="I53" s="36"/>
      <c r="J53" s="15" t="e">
        <f t="shared" si="3"/>
        <v>#DIV/0!</v>
      </c>
      <c r="K53" s="59" t="e">
        <f t="shared" si="0"/>
        <v>#DIV/0!</v>
      </c>
      <c r="L53" s="32"/>
      <c r="M53" s="11"/>
    </row>
    <row r="54" spans="2:23" ht="15.75" x14ac:dyDescent="0.2">
      <c r="B54" s="66">
        <f t="shared" si="2"/>
        <v>14</v>
      </c>
      <c r="C54" s="55"/>
      <c r="D54" s="67"/>
      <c r="E54" s="67"/>
      <c r="F54" s="67"/>
      <c r="G54" s="36"/>
      <c r="H54" s="13"/>
      <c r="I54" s="36"/>
      <c r="J54" s="15" t="e">
        <f t="shared" si="3"/>
        <v>#DIV/0!</v>
      </c>
      <c r="K54" s="59" t="e">
        <f t="shared" si="0"/>
        <v>#DIV/0!</v>
      </c>
      <c r="L54" s="32"/>
      <c r="M54" s="11"/>
    </row>
    <row r="55" spans="2:23" ht="15.75" x14ac:dyDescent="0.2">
      <c r="B55" s="66">
        <f t="shared" si="2"/>
        <v>15</v>
      </c>
      <c r="C55" s="55"/>
      <c r="D55" s="67"/>
      <c r="E55" s="67"/>
      <c r="F55" s="67"/>
      <c r="G55" s="36"/>
      <c r="H55" s="13"/>
      <c r="I55" s="36"/>
      <c r="J55" s="15" t="e">
        <f t="shared" si="3"/>
        <v>#DIV/0!</v>
      </c>
      <c r="K55" s="59" t="e">
        <f t="shared" si="0"/>
        <v>#DIV/0!</v>
      </c>
      <c r="L55" s="32"/>
      <c r="M55" s="38"/>
    </row>
    <row r="56" spans="2:23" ht="15.75" x14ac:dyDescent="0.2">
      <c r="B56" s="66">
        <f t="shared" si="2"/>
        <v>16</v>
      </c>
      <c r="C56" s="55"/>
      <c r="D56" s="67"/>
      <c r="E56" s="67"/>
      <c r="F56" s="67"/>
      <c r="G56" s="36"/>
      <c r="H56" s="13"/>
      <c r="I56" s="36"/>
      <c r="J56" s="15" t="e">
        <f t="shared" si="3"/>
        <v>#DIV/0!</v>
      </c>
      <c r="K56" s="59" t="e">
        <f t="shared" si="0"/>
        <v>#DIV/0!</v>
      </c>
      <c r="L56" s="32"/>
      <c r="M56" s="39"/>
    </row>
    <row r="57" spans="2:23" ht="15.75" x14ac:dyDescent="0.2">
      <c r="B57" s="66">
        <f t="shared" si="2"/>
        <v>17</v>
      </c>
      <c r="C57" s="55"/>
      <c r="D57" s="67"/>
      <c r="E57" s="67"/>
      <c r="F57" s="67"/>
      <c r="G57" s="36"/>
      <c r="H57" s="13"/>
      <c r="I57" s="36"/>
      <c r="J57" s="15" t="e">
        <f t="shared" si="3"/>
        <v>#DIV/0!</v>
      </c>
      <c r="K57" s="59" t="e">
        <f t="shared" si="0"/>
        <v>#DIV/0!</v>
      </c>
      <c r="L57" s="32"/>
      <c r="M57" s="39"/>
    </row>
    <row r="58" spans="2:23" ht="15.75" x14ac:dyDescent="0.2">
      <c r="B58" s="66">
        <f t="shared" si="2"/>
        <v>18</v>
      </c>
      <c r="C58" s="55"/>
      <c r="D58" s="67"/>
      <c r="E58" s="67"/>
      <c r="F58" s="67"/>
      <c r="G58" s="36"/>
      <c r="H58" s="13"/>
      <c r="I58" s="36"/>
      <c r="J58" s="15" t="e">
        <f t="shared" si="3"/>
        <v>#DIV/0!</v>
      </c>
      <c r="K58" s="59" t="e">
        <f t="shared" si="0"/>
        <v>#DIV/0!</v>
      </c>
      <c r="L58" s="32"/>
      <c r="M58" s="39"/>
    </row>
    <row r="59" spans="2:23" ht="15.75" x14ac:dyDescent="0.2">
      <c r="B59" s="66">
        <f t="shared" si="2"/>
        <v>19</v>
      </c>
      <c r="C59" s="55"/>
      <c r="D59" s="67"/>
      <c r="E59" s="67"/>
      <c r="F59" s="67"/>
      <c r="G59" s="36"/>
      <c r="H59" s="13"/>
      <c r="I59" s="36"/>
      <c r="J59" s="15" t="e">
        <f t="shared" si="3"/>
        <v>#DIV/0!</v>
      </c>
      <c r="K59" s="59" t="e">
        <f t="shared" si="0"/>
        <v>#DIV/0!</v>
      </c>
      <c r="L59" s="32"/>
      <c r="M59" s="39"/>
    </row>
    <row r="60" spans="2:23" ht="15.75" x14ac:dyDescent="0.2">
      <c r="B60" s="66">
        <f t="shared" si="2"/>
        <v>20</v>
      </c>
      <c r="C60" s="37"/>
      <c r="D60" s="67"/>
      <c r="E60" s="67"/>
      <c r="F60" s="67"/>
      <c r="G60" s="10"/>
      <c r="H60" s="13"/>
      <c r="I60" s="15"/>
      <c r="J60" s="15" t="e">
        <f t="shared" si="3"/>
        <v>#DIV/0!</v>
      </c>
      <c r="K60" s="59" t="e">
        <f t="shared" si="0"/>
        <v>#DIV/0!</v>
      </c>
      <c r="L60" s="32"/>
      <c r="M60" s="39"/>
    </row>
    <row r="61" spans="2:23" ht="15.75" x14ac:dyDescent="0.2">
      <c r="B61" s="66">
        <f t="shared" si="2"/>
        <v>21</v>
      </c>
      <c r="C61" s="37"/>
      <c r="D61" s="67"/>
      <c r="E61" s="67"/>
      <c r="F61" s="67"/>
      <c r="G61" s="10"/>
      <c r="H61" s="17"/>
      <c r="I61" s="15"/>
      <c r="J61" s="15" t="e">
        <f t="shared" si="3"/>
        <v>#DIV/0!</v>
      </c>
      <c r="K61" s="59" t="e">
        <f t="shared" si="0"/>
        <v>#DIV/0!</v>
      </c>
      <c r="L61" s="32"/>
      <c r="M61" s="39"/>
    </row>
    <row r="62" spans="2:23" ht="15.75" x14ac:dyDescent="0.2">
      <c r="B62" s="66">
        <f t="shared" si="2"/>
        <v>22</v>
      </c>
      <c r="C62" s="37"/>
      <c r="D62" s="67"/>
      <c r="E62" s="67"/>
      <c r="F62" s="67"/>
      <c r="G62" s="10"/>
      <c r="H62" s="17"/>
      <c r="I62" s="15"/>
      <c r="J62" s="15" t="e">
        <f t="shared" si="3"/>
        <v>#DIV/0!</v>
      </c>
      <c r="K62" s="59" t="e">
        <f t="shared" si="0"/>
        <v>#DIV/0!</v>
      </c>
      <c r="L62" s="32"/>
      <c r="M62" s="39"/>
    </row>
    <row r="63" spans="2:23" ht="15.75" x14ac:dyDescent="0.2">
      <c r="B63" s="66">
        <f t="shared" si="2"/>
        <v>23</v>
      </c>
      <c r="C63" s="37"/>
      <c r="D63" s="67"/>
      <c r="E63" s="67"/>
      <c r="F63" s="67"/>
      <c r="G63" s="10"/>
      <c r="I63" s="15"/>
      <c r="J63" s="15" t="e">
        <f t="shared" si="3"/>
        <v>#DIV/0!</v>
      </c>
      <c r="K63" s="59" t="e">
        <f t="shared" si="0"/>
        <v>#DIV/0!</v>
      </c>
      <c r="L63" s="32"/>
    </row>
    <row r="64" spans="2:23" ht="15.75" x14ac:dyDescent="0.2">
      <c r="B64" s="66">
        <f t="shared" si="2"/>
        <v>24</v>
      </c>
      <c r="C64" s="37"/>
      <c r="D64" s="67"/>
      <c r="E64" s="67"/>
      <c r="F64" s="67"/>
      <c r="G64" s="10"/>
      <c r="I64" s="15"/>
      <c r="J64" s="15" t="e">
        <f t="shared" si="3"/>
        <v>#DIV/0!</v>
      </c>
      <c r="K64" s="59" t="e">
        <f t="shared" si="0"/>
        <v>#DIV/0!</v>
      </c>
      <c r="L64" s="32"/>
    </row>
    <row r="65" spans="2:13" ht="15.75" x14ac:dyDescent="0.2">
      <c r="B65" s="66">
        <f t="shared" si="2"/>
        <v>25</v>
      </c>
      <c r="C65" s="37"/>
      <c r="D65" s="67"/>
      <c r="E65" s="67"/>
      <c r="F65" s="67"/>
      <c r="I65" s="15"/>
      <c r="J65" s="15" t="e">
        <f t="shared" si="3"/>
        <v>#DIV/0!</v>
      </c>
      <c r="K65" s="59" t="e">
        <f t="shared" si="0"/>
        <v>#DIV/0!</v>
      </c>
      <c r="L65" s="32"/>
      <c r="M65" s="39"/>
    </row>
    <row r="66" spans="2:13" ht="15.75" x14ac:dyDescent="0.2">
      <c r="B66" s="66">
        <f t="shared" si="2"/>
        <v>26</v>
      </c>
      <c r="C66" s="18"/>
      <c r="D66" s="67"/>
      <c r="E66" s="67"/>
      <c r="F66" s="67"/>
      <c r="J66" s="15" t="e">
        <f t="shared" si="3"/>
        <v>#DIV/0!</v>
      </c>
      <c r="K66" s="59" t="e">
        <f t="shared" si="0"/>
        <v>#DIV/0!</v>
      </c>
      <c r="L66" s="32"/>
    </row>
    <row r="67" spans="2:13" ht="15.75" x14ac:dyDescent="0.2">
      <c r="B67" s="66">
        <f t="shared" si="2"/>
        <v>27</v>
      </c>
      <c r="C67" s="18"/>
      <c r="D67" s="67"/>
      <c r="E67" s="67"/>
      <c r="F67" s="67"/>
      <c r="J67" s="15" t="e">
        <f t="shared" si="3"/>
        <v>#DIV/0!</v>
      </c>
      <c r="K67" s="59" t="e">
        <f t="shared" si="0"/>
        <v>#DIV/0!</v>
      </c>
      <c r="L67" s="32"/>
    </row>
    <row r="68" spans="2:13" ht="15.75" x14ac:dyDescent="0.2">
      <c r="B68" s="66">
        <f t="shared" si="2"/>
        <v>28</v>
      </c>
      <c r="C68" s="18"/>
      <c r="D68" s="67"/>
      <c r="E68" s="67"/>
      <c r="F68" s="67"/>
      <c r="J68" s="15" t="e">
        <f t="shared" si="3"/>
        <v>#DIV/0!</v>
      </c>
      <c r="K68" s="59" t="e">
        <f t="shared" si="0"/>
        <v>#DIV/0!</v>
      </c>
      <c r="L68" s="32"/>
    </row>
    <row r="69" spans="2:13" ht="15.75" x14ac:dyDescent="0.2">
      <c r="B69" s="66">
        <f t="shared" si="2"/>
        <v>29</v>
      </c>
      <c r="C69" s="18"/>
      <c r="D69" s="67"/>
      <c r="E69" s="67"/>
      <c r="F69" s="67"/>
      <c r="J69" s="15" t="e">
        <f t="shared" si="3"/>
        <v>#DIV/0!</v>
      </c>
      <c r="K69" s="59" t="e">
        <f t="shared" si="0"/>
        <v>#DIV/0!</v>
      </c>
      <c r="L69" s="32"/>
      <c r="M69" s="14"/>
    </row>
    <row r="70" spans="2:13" ht="15.75" x14ac:dyDescent="0.2">
      <c r="B70" s="66">
        <f t="shared" si="2"/>
        <v>30</v>
      </c>
      <c r="C70" s="18"/>
      <c r="D70" s="67"/>
      <c r="E70" s="67"/>
      <c r="F70" s="67"/>
      <c r="J70" s="15" t="e">
        <f t="shared" si="3"/>
        <v>#DIV/0!</v>
      </c>
      <c r="K70" s="59" t="e">
        <f t="shared" si="0"/>
        <v>#DIV/0!</v>
      </c>
      <c r="L70" s="32"/>
      <c r="M70" s="14"/>
    </row>
    <row r="71" spans="2:13" ht="15.75" x14ac:dyDescent="0.2">
      <c r="B71" s="66">
        <f t="shared" si="2"/>
        <v>31</v>
      </c>
      <c r="C71" s="18"/>
      <c r="D71" s="67"/>
      <c r="E71" s="67"/>
      <c r="F71" s="67"/>
      <c r="J71" s="15" t="e">
        <f t="shared" si="3"/>
        <v>#DIV/0!</v>
      </c>
      <c r="K71" s="59" t="e">
        <f t="shared" si="0"/>
        <v>#DIV/0!</v>
      </c>
      <c r="L71" s="32"/>
    </row>
    <row r="72" spans="2:13" ht="15.75" x14ac:dyDescent="0.2">
      <c r="B72" s="66">
        <f t="shared" si="2"/>
        <v>32</v>
      </c>
      <c r="C72" s="18"/>
      <c r="D72" s="67"/>
      <c r="E72" s="67"/>
      <c r="F72" s="67"/>
      <c r="J72" s="15" t="e">
        <f t="shared" si="3"/>
        <v>#DIV/0!</v>
      </c>
      <c r="K72" s="59" t="e">
        <f t="shared" si="0"/>
        <v>#DIV/0!</v>
      </c>
      <c r="L72" s="32"/>
    </row>
    <row r="73" spans="2:13" ht="15.75" x14ac:dyDescent="0.2">
      <c r="B73" s="66">
        <f t="shared" si="2"/>
        <v>33</v>
      </c>
      <c r="C73" s="18"/>
      <c r="D73" s="67"/>
      <c r="E73" s="67"/>
      <c r="F73" s="67"/>
      <c r="J73" s="15" t="e">
        <f t="shared" si="3"/>
        <v>#DIV/0!</v>
      </c>
      <c r="K73" s="59" t="e">
        <f t="shared" si="0"/>
        <v>#DIV/0!</v>
      </c>
      <c r="L73" s="32"/>
    </row>
    <row r="74" spans="2:13" ht="15.75" x14ac:dyDescent="0.2">
      <c r="B74" s="66">
        <f t="shared" si="2"/>
        <v>34</v>
      </c>
      <c r="C74" s="18"/>
      <c r="D74" s="67"/>
      <c r="E74" s="67"/>
      <c r="F74" s="67"/>
      <c r="J74" s="15" t="e">
        <f t="shared" si="3"/>
        <v>#DIV/0!</v>
      </c>
      <c r="K74" s="59" t="e">
        <f t="shared" si="0"/>
        <v>#DIV/0!</v>
      </c>
      <c r="L74" s="32"/>
    </row>
    <row r="75" spans="2:13" ht="15.75" x14ac:dyDescent="0.2">
      <c r="B75" s="66">
        <f t="shared" si="2"/>
        <v>35</v>
      </c>
      <c r="C75" s="18"/>
      <c r="D75" s="67"/>
      <c r="E75" s="67"/>
      <c r="F75" s="67"/>
      <c r="J75" s="15" t="e">
        <f t="shared" si="3"/>
        <v>#DIV/0!</v>
      </c>
      <c r="K75" s="59" t="e">
        <f t="shared" si="0"/>
        <v>#DIV/0!</v>
      </c>
      <c r="L75" s="32"/>
    </row>
    <row r="76" spans="2:13" ht="15.75" x14ac:dyDescent="0.2">
      <c r="B76" s="66">
        <f t="shared" si="2"/>
        <v>36</v>
      </c>
      <c r="C76" s="18"/>
      <c r="D76" s="67"/>
      <c r="E76" s="67"/>
      <c r="F76" s="67"/>
      <c r="J76" s="15" t="e">
        <f t="shared" si="3"/>
        <v>#DIV/0!</v>
      </c>
      <c r="K76" s="59" t="e">
        <f t="shared" si="0"/>
        <v>#DIV/0!</v>
      </c>
      <c r="L76" s="32"/>
    </row>
    <row r="77" spans="2:13" ht="15.75" x14ac:dyDescent="0.2">
      <c r="B77" s="66">
        <f t="shared" si="2"/>
        <v>37</v>
      </c>
      <c r="C77" s="18"/>
      <c r="D77" s="67"/>
      <c r="E77" s="67"/>
      <c r="F77" s="67"/>
      <c r="J77" s="15" t="e">
        <f t="shared" si="3"/>
        <v>#DIV/0!</v>
      </c>
      <c r="K77" s="59" t="e">
        <f t="shared" si="0"/>
        <v>#DIV/0!</v>
      </c>
      <c r="L77" s="32"/>
      <c r="M77" s="14"/>
    </row>
    <row r="78" spans="2:13" ht="15.75" x14ac:dyDescent="0.2">
      <c r="B78" s="66">
        <f t="shared" si="2"/>
        <v>38</v>
      </c>
      <c r="C78" s="18"/>
      <c r="D78" s="67"/>
      <c r="E78" s="67"/>
      <c r="F78" s="67"/>
      <c r="J78" s="15" t="e">
        <f t="shared" si="3"/>
        <v>#DIV/0!</v>
      </c>
      <c r="K78" s="59" t="e">
        <f t="shared" si="0"/>
        <v>#DIV/0!</v>
      </c>
      <c r="L78" s="32"/>
      <c r="M78" s="14"/>
    </row>
    <row r="79" spans="2:13" ht="15.75" x14ac:dyDescent="0.2">
      <c r="B79" s="66">
        <f t="shared" si="2"/>
        <v>39</v>
      </c>
      <c r="D79" s="67"/>
      <c r="E79" s="67"/>
      <c r="F79" s="67"/>
      <c r="J79" s="15" t="e">
        <f t="shared" si="3"/>
        <v>#DIV/0!</v>
      </c>
      <c r="K79" s="59" t="e">
        <f t="shared" si="0"/>
        <v>#DIV/0!</v>
      </c>
      <c r="L79" s="32"/>
    </row>
    <row r="80" spans="2:13" ht="15.75" x14ac:dyDescent="0.2">
      <c r="B80" s="66">
        <f t="shared" si="2"/>
        <v>40</v>
      </c>
      <c r="D80" s="67"/>
      <c r="E80" s="67"/>
      <c r="F80" s="67"/>
      <c r="J80" s="15" t="e">
        <f t="shared" si="3"/>
        <v>#DIV/0!</v>
      </c>
      <c r="K80" s="59" t="e">
        <f t="shared" si="0"/>
        <v>#DIV/0!</v>
      </c>
      <c r="L80" s="32"/>
    </row>
    <row r="81" spans="2:12" ht="15.75" x14ac:dyDescent="0.2">
      <c r="B81" s="66">
        <f t="shared" si="2"/>
        <v>41</v>
      </c>
      <c r="D81" s="67"/>
      <c r="E81" s="67"/>
      <c r="F81" s="67"/>
      <c r="J81" s="15" t="e">
        <f t="shared" si="3"/>
        <v>#DIV/0!</v>
      </c>
      <c r="K81" s="59" t="e">
        <f t="shared" si="0"/>
        <v>#DIV/0!</v>
      </c>
      <c r="L81" s="32"/>
    </row>
    <row r="82" spans="2:12" ht="15.75" x14ac:dyDescent="0.2">
      <c r="B82" s="66">
        <f t="shared" si="2"/>
        <v>42</v>
      </c>
      <c r="D82" s="67"/>
      <c r="E82" s="67"/>
      <c r="F82" s="67"/>
      <c r="J82" s="15" t="e">
        <f t="shared" si="3"/>
        <v>#DIV/0!</v>
      </c>
      <c r="K82" s="59" t="e">
        <f t="shared" si="0"/>
        <v>#DIV/0!</v>
      </c>
      <c r="L82" s="32"/>
    </row>
    <row r="83" spans="2:12" ht="15.75" x14ac:dyDescent="0.2">
      <c r="B83" s="66">
        <f t="shared" si="2"/>
        <v>43</v>
      </c>
      <c r="D83" s="67"/>
      <c r="E83" s="67"/>
      <c r="F83" s="67"/>
      <c r="J83" s="15" t="e">
        <f t="shared" si="3"/>
        <v>#DIV/0!</v>
      </c>
      <c r="K83" s="59" t="e">
        <f t="shared" si="0"/>
        <v>#DIV/0!</v>
      </c>
      <c r="L83" s="32"/>
    </row>
    <row r="84" spans="2:12" ht="15.75" x14ac:dyDescent="0.2">
      <c r="B84" s="66">
        <f t="shared" si="2"/>
        <v>44</v>
      </c>
      <c r="D84" s="67"/>
      <c r="E84" s="67"/>
      <c r="F84" s="67"/>
      <c r="J84" s="15" t="e">
        <f t="shared" si="3"/>
        <v>#DIV/0!</v>
      </c>
      <c r="K84" s="59" t="e">
        <f t="shared" si="0"/>
        <v>#DIV/0!</v>
      </c>
      <c r="L84" s="32"/>
    </row>
    <row r="85" spans="2:12" ht="15.75" x14ac:dyDescent="0.2">
      <c r="B85" s="66">
        <f t="shared" si="2"/>
        <v>45</v>
      </c>
      <c r="D85" s="67"/>
      <c r="E85" s="67"/>
      <c r="F85" s="67"/>
      <c r="J85" s="15" t="e">
        <f t="shared" si="3"/>
        <v>#DIV/0!</v>
      </c>
      <c r="K85" s="59" t="e">
        <f t="shared" si="0"/>
        <v>#DIV/0!</v>
      </c>
      <c r="L85" s="32"/>
    </row>
    <row r="86" spans="2:12" ht="15.75" x14ac:dyDescent="0.2">
      <c r="B86" s="66">
        <f t="shared" si="2"/>
        <v>46</v>
      </c>
      <c r="D86" s="67"/>
      <c r="E86" s="67"/>
      <c r="F86" s="67"/>
      <c r="J86" s="15" t="e">
        <f t="shared" si="3"/>
        <v>#DIV/0!</v>
      </c>
      <c r="K86" s="59" t="e">
        <f t="shared" si="0"/>
        <v>#DIV/0!</v>
      </c>
      <c r="L86" s="32"/>
    </row>
    <row r="87" spans="2:12" ht="15.75" x14ac:dyDescent="0.2">
      <c r="B87" s="66">
        <f t="shared" si="2"/>
        <v>47</v>
      </c>
      <c r="D87" s="67"/>
      <c r="E87" s="67"/>
      <c r="F87" s="67"/>
      <c r="J87" s="15" t="e">
        <f t="shared" si="3"/>
        <v>#DIV/0!</v>
      </c>
      <c r="K87" s="59" t="e">
        <f t="shared" si="0"/>
        <v>#DIV/0!</v>
      </c>
      <c r="L87" s="32"/>
    </row>
    <row r="88" spans="2:12" ht="15.75" x14ac:dyDescent="0.2">
      <c r="B88" s="66">
        <f t="shared" si="2"/>
        <v>48</v>
      </c>
      <c r="D88" s="67"/>
      <c r="E88" s="67"/>
      <c r="F88" s="67"/>
      <c r="J88" s="15" t="e">
        <f t="shared" si="3"/>
        <v>#DIV/0!</v>
      </c>
      <c r="K88" s="59" t="e">
        <f t="shared" si="0"/>
        <v>#DIV/0!</v>
      </c>
      <c r="L88" s="32"/>
    </row>
  </sheetData>
  <mergeCells count="7">
    <mergeCell ref="B2:N2"/>
    <mergeCell ref="B1:N1"/>
    <mergeCell ref="D7:F7"/>
    <mergeCell ref="B3:M3"/>
    <mergeCell ref="D4:F4"/>
    <mergeCell ref="D5:F5"/>
    <mergeCell ref="D6:F6"/>
  </mergeCells>
  <phoneticPr fontId="7" type="noConversion"/>
  <pageMargins left="0.75" right="0.75" top="1" bottom="1" header="0.5" footer="0.5"/>
  <pageSetup paperSize="9" scale="5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RomerLabs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AgraQuant Ochratoxin (2-40ppb) Assay Template</dc:title>
  <dc:creator>Zhongming Zheng</dc:creator>
  <cp:lastModifiedBy>DTS</cp:lastModifiedBy>
  <cp:lastPrinted>2021-04-05T11:14:36Z</cp:lastPrinted>
  <dcterms:created xsi:type="dcterms:W3CDTF">1998-02-05T15:04:02Z</dcterms:created>
  <dcterms:modified xsi:type="dcterms:W3CDTF">2022-03-16T07:55:58Z</dcterms:modified>
</cp:coreProperties>
</file>